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staande steenachtige binnenmu" sheetId="1" r:id="rId1"/>
  </sheets>
  <calcPr fullCalcOnLoad="1"/>
</workbook>
</file>

<file path=xl/sharedStrings.xml><?xml version="1.0" encoding="utf-8"?>
<sst xmlns="http://schemas.openxmlformats.org/spreadsheetml/2006/main" count="27" uniqueCount="27">
  <si>
    <t>Bestaande steenachtige binnenmuur schilderen met minerale verf (tabel 46.42.754)</t>
  </si>
  <si>
    <t>Kosten in euro per eenheid (peildatum: 1 april 2025)</t>
  </si>
  <si>
    <t/>
  </si>
  <si>
    <t>Excl. BTW</t>
  </si>
  <si>
    <t>Incl. BTW</t>
  </si>
  <si>
    <t>Aantal</t>
  </si>
  <si>
    <t>Activiteit</t>
  </si>
  <si>
    <t>Omschrijving</t>
  </si>
  <si>
    <t>Bijzonderheid</t>
  </si>
  <si>
    <t>Eenheid</t>
  </si>
  <si>
    <t>Uren</t>
  </si>
  <si>
    <t>Directe kosten</t>
  </si>
  <si>
    <t>Indirecte kosten</t>
  </si>
  <si>
    <t>Totaal</t>
  </si>
  <si>
    <t>Eindtotaal</t>
  </si>
  <si>
    <t>Bestaande steenachtige binnenmuur sausen met minerale verf Keim</t>
  </si>
  <si>
    <t>OSD 56 bij muur met slecht of niet zuigende ondergrond: 2x geheel muurverf</t>
  </si>
  <si>
    <t>Muurverf Keim in wit</t>
  </si>
  <si>
    <t>m2</t>
  </si>
  <si>
    <t>Muurverf Keim kleurgroep 1</t>
  </si>
  <si>
    <t>Muurverf Keim kleurgroep 2</t>
  </si>
  <si>
    <t>Muurverf Keim kleurgroep 3</t>
  </si>
  <si>
    <t>Muurverf Keim kleurgroep 4</t>
  </si>
  <si>
    <t xml:space="preserve">OSD 51 en OSD 56 bij muur met sterk zuigende ondergrond:  1x geheel fixeren en 2x geheel muurverf</t>
  </si>
  <si>
    <t>OSD 52 en OSD 56 bij muur met vervuilde ondergrond (teervlekken): 1x geheel isoleren en 2x geheel muurverf</t>
  </si>
  <si>
    <t>OSD 52: 1x extra isoleerlaag aanbrengen bij muur met teer of roetdoorslag: 1x geheel extra isoleerlaag</t>
  </si>
  <si>
    <t>Muurverf Keim Isoleer wit</t>
  </si>
</sst>
</file>

<file path=xl/styles.xml><?xml version="1.0" encoding="utf-8"?>
<styleSheet xmlns="http://schemas.openxmlformats.org/spreadsheetml/2006/main">
  <numFmts count="1">
    <numFmt numFmtId="164" formatCode="#,##0.000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0" applyNumberFormat="1" fontId="1" applyFont="1" xfId="0" applyProtection="1"/>
    <xf numFmtId="164" applyNumberFormat="1" fontId="0" applyFont="1" xfId="0" applyProtection="1"/>
    <xf numFmtId="4" applyNumberFormat="1" fontId="0" applyFont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J21"/>
  <sheetViews>
    <sheetView workbookViewId="0"/>
  </sheetViews>
  <sheetFormatPr defaultRowHeight="15"/>
  <cols>
    <col min="2" max="2" width="61.3755760192871" customWidth="1"/>
    <col min="3" max="3" width="98.1424942016602" customWidth="1"/>
    <col min="4" max="4" width="26.2588634490967" customWidth="1"/>
    <col min="5" max="5" width="9.140625" customWidth="1"/>
    <col min="6" max="6" width="9.140625" customWidth="1"/>
    <col min="7" max="7" width="14.4322271347046" customWidth="1"/>
    <col min="8" max="8" width="15.9627323150635" customWidth="1"/>
    <col min="9" max="9" width="9.140625" customWidth="1"/>
    <col min="10" max="10" width="10.6274471282959" customWidth="1"/>
  </cols>
  <sheetData>
    <row r="1">
      <c r="A1" s="1" t="s">
        <v>0</v>
      </c>
    </row>
    <row r="2">
      <c r="A2" s="0" t="s">
        <v>1</v>
      </c>
    </row>
    <row r="4"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3</v>
      </c>
      <c r="H4" s="1" t="s">
        <v>2</v>
      </c>
      <c r="I4" s="1" t="s">
        <v>2</v>
      </c>
      <c r="J4" s="1" t="s">
        <v>4</v>
      </c>
    </row>
    <row r="5">
      <c r="A5" s="1" t="s">
        <v>5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</row>
    <row r="6">
      <c r="A6" s="0">
        <v>1</v>
      </c>
      <c r="B6" s="0" t="s">
        <v>15</v>
      </c>
      <c r="C6" s="0" t="s">
        <v>16</v>
      </c>
      <c r="D6" s="0" t="s">
        <v>17</v>
      </c>
      <c r="E6" s="0" t="s">
        <v>18</v>
      </c>
      <c r="F6" s="2">
        <v>0.3799</v>
      </c>
      <c r="G6" s="3">
        <f>A6*24202/1000</f>
      </c>
      <c r="H6" s="3">
        <f>A6*9076/1000</f>
      </c>
      <c r="I6" s="3">
        <f>G6+H6</f>
      </c>
      <c r="J6" s="3">
        <f>I6*121/100</f>
      </c>
    </row>
    <row r="7">
      <c r="B7" s="0" t="s">
        <v>2</v>
      </c>
      <c r="C7" s="0" t="s">
        <v>2</v>
      </c>
      <c r="D7" s="0" t="s">
        <v>19</v>
      </c>
      <c r="E7" s="0" t="s">
        <v>18</v>
      </c>
      <c r="F7" s="2">
        <v>0.3799</v>
      </c>
      <c r="G7" s="3">
        <f>A6*24202/1000</f>
      </c>
      <c r="H7" s="3">
        <f>A6*9076/1000</f>
      </c>
      <c r="I7" s="3">
        <f>G7+H7</f>
      </c>
      <c r="J7" s="3">
        <f>I7*121/100</f>
      </c>
    </row>
    <row r="8">
      <c r="B8" s="0" t="s">
        <v>2</v>
      </c>
      <c r="C8" s="0" t="s">
        <v>2</v>
      </c>
      <c r="D8" s="0" t="s">
        <v>20</v>
      </c>
      <c r="E8" s="0" t="s">
        <v>18</v>
      </c>
      <c r="F8" s="2">
        <v>0.3799</v>
      </c>
      <c r="G8" s="3">
        <f>A6*24574/1000</f>
      </c>
      <c r="H8" s="3">
        <f>A6*9215/1000</f>
      </c>
      <c r="I8" s="3">
        <f>G8+H8</f>
      </c>
      <c r="J8" s="3">
        <f>I8*109/100</f>
      </c>
    </row>
    <row r="9">
      <c r="B9" s="0" t="s">
        <v>2</v>
      </c>
      <c r="C9" s="0" t="s">
        <v>2</v>
      </c>
      <c r="D9" s="0" t="s">
        <v>21</v>
      </c>
      <c r="E9" s="0" t="s">
        <v>18</v>
      </c>
      <c r="F9" s="2">
        <v>0.3799</v>
      </c>
      <c r="G9" s="3">
        <f>A6*24629/1000</f>
      </c>
      <c r="H9" s="3">
        <f>A6*9236/1000</f>
      </c>
      <c r="I9" s="3">
        <f>G9+H9</f>
      </c>
      <c r="J9" s="3">
        <f>I9*109/100</f>
      </c>
    </row>
    <row r="10">
      <c r="B10" s="0" t="s">
        <v>2</v>
      </c>
      <c r="C10" s="0" t="s">
        <v>2</v>
      </c>
      <c r="D10" s="0" t="s">
        <v>22</v>
      </c>
      <c r="E10" s="0" t="s">
        <v>18</v>
      </c>
      <c r="F10" s="2">
        <v>0.3799</v>
      </c>
      <c r="G10" s="3">
        <f>A6*27865/1000</f>
      </c>
      <c r="H10" s="3">
        <f>A6*10449/1000</f>
      </c>
      <c r="I10" s="3">
        <f>G10+H10</f>
      </c>
      <c r="J10" s="3">
        <f>I10*109/100</f>
      </c>
    </row>
    <row r="11">
      <c r="B11" s="0" t="s">
        <v>2</v>
      </c>
      <c r="C11" s="0" t="s">
        <v>23</v>
      </c>
      <c r="D11" s="0" t="s">
        <v>17</v>
      </c>
      <c r="E11" s="0" t="s">
        <v>18</v>
      </c>
      <c r="F11" s="2">
        <v>0.4799</v>
      </c>
      <c r="G11" s="3">
        <f>A6*30884/1000</f>
      </c>
      <c r="H11" s="3">
        <f>A6*11582/1000</f>
      </c>
      <c r="I11" s="3">
        <f>G11+H11</f>
      </c>
      <c r="J11" s="3">
        <f>I11*121/100</f>
      </c>
    </row>
    <row r="12">
      <c r="B12" s="0" t="s">
        <v>2</v>
      </c>
      <c r="C12" s="0" t="s">
        <v>2</v>
      </c>
      <c r="D12" s="0" t="s">
        <v>19</v>
      </c>
      <c r="E12" s="0" t="s">
        <v>18</v>
      </c>
      <c r="F12" s="2">
        <v>0.4799</v>
      </c>
      <c r="G12" s="3">
        <f>A6*30884/1000</f>
      </c>
      <c r="H12" s="3">
        <f>A6*11582/1000</f>
      </c>
      <c r="I12" s="3">
        <f>G12+H12</f>
      </c>
      <c r="J12" s="3">
        <f>I12*121/100</f>
      </c>
    </row>
    <row r="13">
      <c r="B13" s="0" t="s">
        <v>2</v>
      </c>
      <c r="C13" s="0" t="s">
        <v>2</v>
      </c>
      <c r="D13" s="0" t="s">
        <v>20</v>
      </c>
      <c r="E13" s="0" t="s">
        <v>18</v>
      </c>
      <c r="F13" s="2">
        <v>0.4799</v>
      </c>
      <c r="G13" s="3">
        <f>A6*31256/1000</f>
      </c>
      <c r="H13" s="3">
        <f>A6*11721/1000</f>
      </c>
      <c r="I13" s="3">
        <f>G13+H13</f>
      </c>
      <c r="J13" s="3">
        <f>I13*109/100</f>
      </c>
    </row>
    <row r="14">
      <c r="B14" s="0" t="s">
        <v>2</v>
      </c>
      <c r="C14" s="0" t="s">
        <v>2</v>
      </c>
      <c r="D14" s="0" t="s">
        <v>21</v>
      </c>
      <c r="E14" s="0" t="s">
        <v>18</v>
      </c>
      <c r="F14" s="2">
        <v>0.4799</v>
      </c>
      <c r="G14" s="3">
        <f>A6*31311/1000</f>
      </c>
      <c r="H14" s="3">
        <f>A6*11742/1000</f>
      </c>
      <c r="I14" s="3">
        <f>G14+H14</f>
      </c>
      <c r="J14" s="3">
        <f>I14*109/100</f>
      </c>
    </row>
    <row r="15">
      <c r="B15" s="0" t="s">
        <v>2</v>
      </c>
      <c r="C15" s="0" t="s">
        <v>2</v>
      </c>
      <c r="D15" s="0" t="s">
        <v>22</v>
      </c>
      <c r="E15" s="0" t="s">
        <v>18</v>
      </c>
      <c r="F15" s="2">
        <v>0.4799</v>
      </c>
      <c r="G15" s="3">
        <f>A6*34547/1000</f>
      </c>
      <c r="H15" s="3">
        <f>A6*12955/1000</f>
      </c>
      <c r="I15" s="3">
        <f>G15+H15</f>
      </c>
      <c r="J15" s="3">
        <f>I15*109/100</f>
      </c>
    </row>
    <row r="16">
      <c r="B16" s="0" t="s">
        <v>2</v>
      </c>
      <c r="C16" s="0" t="s">
        <v>24</v>
      </c>
      <c r="D16" s="0" t="s">
        <v>17</v>
      </c>
      <c r="E16" s="0" t="s">
        <v>18</v>
      </c>
      <c r="F16" s="2">
        <v>0.53</v>
      </c>
      <c r="G16" s="3">
        <f>A6*35773/1000</f>
      </c>
      <c r="H16" s="3">
        <f>A6*13415/1000</f>
      </c>
      <c r="I16" s="3">
        <f>G16+H16</f>
      </c>
      <c r="J16" s="3">
        <f>I16*121/100</f>
      </c>
    </row>
    <row r="17">
      <c r="B17" s="0" t="s">
        <v>2</v>
      </c>
      <c r="C17" s="0" t="s">
        <v>2</v>
      </c>
      <c r="D17" s="0" t="s">
        <v>19</v>
      </c>
      <c r="E17" s="0" t="s">
        <v>18</v>
      </c>
      <c r="F17" s="2">
        <v>0.53</v>
      </c>
      <c r="G17" s="3">
        <f>A6*35773/1000</f>
      </c>
      <c r="H17" s="3">
        <f>A6*13415/1000</f>
      </c>
      <c r="I17" s="3">
        <f>G17+H17</f>
      </c>
      <c r="J17" s="3">
        <f>I17*121/100</f>
      </c>
    </row>
    <row r="18">
      <c r="B18" s="0" t="s">
        <v>2</v>
      </c>
      <c r="C18" s="0" t="s">
        <v>2</v>
      </c>
      <c r="D18" s="0" t="s">
        <v>20</v>
      </c>
      <c r="E18" s="0" t="s">
        <v>18</v>
      </c>
      <c r="F18" s="2">
        <v>0.53</v>
      </c>
      <c r="G18" s="3">
        <f>A6*36145/1000</f>
      </c>
      <c r="H18" s="3">
        <f>A6*13554/1000</f>
      </c>
      <c r="I18" s="3">
        <f>G18+H18</f>
      </c>
      <c r="J18" s="3">
        <f>I18*109/100</f>
      </c>
    </row>
    <row r="19">
      <c r="B19" s="0" t="s">
        <v>2</v>
      </c>
      <c r="C19" s="0" t="s">
        <v>2</v>
      </c>
      <c r="D19" s="0" t="s">
        <v>21</v>
      </c>
      <c r="E19" s="0" t="s">
        <v>18</v>
      </c>
      <c r="F19" s="2">
        <v>0.53</v>
      </c>
      <c r="G19" s="3">
        <f>A6*36200/1000</f>
      </c>
      <c r="H19" s="3">
        <f>A6*13575/1000</f>
      </c>
      <c r="I19" s="3">
        <f>G19+H19</f>
      </c>
      <c r="J19" s="3">
        <f>I19*109/100</f>
      </c>
    </row>
    <row r="20">
      <c r="B20" s="0" t="s">
        <v>2</v>
      </c>
      <c r="C20" s="0" t="s">
        <v>2</v>
      </c>
      <c r="D20" s="0" t="s">
        <v>22</v>
      </c>
      <c r="E20" s="0" t="s">
        <v>18</v>
      </c>
      <c r="F20" s="2">
        <v>0.53</v>
      </c>
      <c r="G20" s="3">
        <f>A6*39436/1000</f>
      </c>
      <c r="H20" s="3">
        <f>A6*14789/1000</f>
      </c>
      <c r="I20" s="3">
        <f>G20+H20</f>
      </c>
      <c r="J20" s="3">
        <f>I20*109/100</f>
      </c>
    </row>
    <row r="21">
      <c r="B21" s="0" t="s">
        <v>2</v>
      </c>
      <c r="C21" s="0" t="s">
        <v>25</v>
      </c>
      <c r="D21" s="0" t="s">
        <v>26</v>
      </c>
      <c r="E21" s="0" t="s">
        <v>18</v>
      </c>
      <c r="F21" s="2">
        <v>0.18</v>
      </c>
      <c r="G21" s="3">
        <f>A6*13511/1000</f>
      </c>
      <c r="H21" s="3">
        <f>A6*5066/1000</f>
      </c>
      <c r="I21" s="3">
        <f>G21+H21</f>
      </c>
      <c r="J21" s="3">
        <f>I21*109/100</f>
      </c>
    </row>
  </sheetData>
  <headerFooter/>
</worksheet>
</file>